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960" windowHeight="14250" activeTab="0"/>
  </bookViews>
  <sheets>
    <sheet name="Data Retention Checker" sheetId="1" r:id="rId1"/>
    <sheet name="Sensor Reading CSV Checker" sheetId="2" r:id="rId2"/>
  </sheets>
  <definedNames/>
  <calcPr fullCalcOnLoad="1"/>
</workbook>
</file>

<file path=xl/sharedStrings.xml><?xml version="1.0" encoding="utf-8"?>
<sst xmlns="http://schemas.openxmlformats.org/spreadsheetml/2006/main" count="71" uniqueCount="57">
  <si>
    <t>Data Retention Settings Configuration Checker</t>
  </si>
  <si>
    <t>Input Parameters:</t>
  </si>
  <si>
    <t>1.  Questions About Your SNMP Devices</t>
  </si>
  <si>
    <t>Total Number Of Managed Metered PDUs - Range 1-5,000</t>
  </si>
  <si>
    <t>Average Number Of Managed Metered PDU Outlets - Range 1-30</t>
  </si>
  <si>
    <t>table name</t>
  </si>
  <si>
    <t>max size (rows)</t>
  </si>
  <si>
    <t>2.  Questions About Your Power IQ Settings</t>
  </si>
  <si>
    <t>outlet_readings</t>
  </si>
  <si>
    <t>2.1  Power IQ Polling Settings</t>
  </si>
  <si>
    <t>pdu_readings</t>
  </si>
  <si>
    <t xml:space="preserve">Sample Interval (minutes) </t>
  </si>
  <si>
    <t>outlet_readings_rollup - hour</t>
  </si>
  <si>
    <t>2.2  Power IQ Data Retention Settings</t>
  </si>
  <si>
    <t>outlet_readings_rollup - day</t>
  </si>
  <si>
    <t>Retain Raw Data (hours) - Default is 2</t>
  </si>
  <si>
    <t>outlet_readings_rollup - month</t>
  </si>
  <si>
    <t>Retain Hourly Data (days) - Default is 2</t>
  </si>
  <si>
    <t>pdu_readings_rollup - hour</t>
  </si>
  <si>
    <t>Retain Daily Averages of Data (months) - Default is 13</t>
  </si>
  <si>
    <t>pdu_readings_rollup - day</t>
  </si>
  <si>
    <t>Retain Monthly Averages of Data (years) - Default is 5</t>
  </si>
  <si>
    <t>pdu_readings_rollup - month</t>
  </si>
  <si>
    <t>3.  Questions About Your Data Storage Capacity</t>
  </si>
  <si>
    <t>Estimated database size in rows:</t>
  </si>
  <si>
    <t>Virtual Appliance Datastore or Raritan Appliance Hard Disk - Range 80-160GB</t>
  </si>
  <si>
    <t>Estimated database size in GB:</t>
  </si>
  <si>
    <t>Output Information:</t>
  </si>
  <si>
    <t>Configuration Pass/Fail</t>
  </si>
  <si>
    <t>Steady State Database Utilization</t>
  </si>
  <si>
    <t>If Configuration Fails Consider The Following Changes:</t>
  </si>
  <si>
    <t xml:space="preserve">Reduce Raw Data Retenton </t>
  </si>
  <si>
    <t xml:space="preserve">Reduce Hourly Data Retenton </t>
  </si>
  <si>
    <t>Increase The Sample Interval</t>
  </si>
  <si>
    <t>Size on disk in bytes</t>
  </si>
  <si>
    <t>Assigned to database partition, in GB</t>
  </si>
  <si>
    <t>Sensor Reading CSVs Configuration Checker</t>
  </si>
  <si>
    <t>Number of managed Raritan PX2 PDUs</t>
  </si>
  <si>
    <t>Number of managed Raritan PX1 PDUs</t>
  </si>
  <si>
    <t>Number of managed non-Raritan PDUs</t>
  </si>
  <si>
    <t>Poll Interval (seconds)</t>
  </si>
  <si>
    <t xml:space="preserve">Sample Interval (seconds) </t>
  </si>
  <si>
    <t>2.2  Enterprise Power IQ Configuration</t>
  </si>
  <si>
    <t>A local Power IQ which is reporting up to an enterprise PIQ will store its extraction data on the same partition as the sensor reading CSVs.  Therefore, it is necessary to disable the writing of sensor readings to CSV when in an enterprise Power IQ configuration.  Is this local Power IQ configured to report to an enterprise Power IQ? (YES/NO)</t>
  </si>
  <si>
    <t>NO</t>
  </si>
  <si>
    <t>Configuration Pass/Warning/Fail</t>
  </si>
  <si>
    <t>Disk space partition size where CSVs reside (in GB)</t>
  </si>
  <si>
    <t>Uncompressed daily CSV file size (GB)</t>
  </si>
  <si>
    <t xml:space="preserve">CSV partition utilization for two uncompressed, daily CSVs </t>
  </si>
  <si>
    <t>Estimated max disk space needed for CSVs (currently 8 days)</t>
  </si>
  <si>
    <t>Max CSV partition utilization (8 days of compressed CSVs + 1 uncompressed)</t>
  </si>
  <si>
    <r>
      <t xml:space="preserve">If Configuration Fails Consider The Following Changes:
</t>
    </r>
    <r>
      <rPr>
        <sz val="10"/>
        <color indexed="10"/>
        <rFont val="Arial"/>
        <family val="0"/>
      </rPr>
      <t>Disable writing of sensor readings to CSV</t>
    </r>
    <r>
      <rPr>
        <b/>
        <sz val="14"/>
        <color indexed="10"/>
        <rFont val="Arial"/>
        <family val="0"/>
      </rPr>
      <t xml:space="preserve">
</t>
    </r>
    <r>
      <rPr>
        <sz val="10"/>
        <color indexed="10"/>
        <rFont val="Arial"/>
        <family val="0"/>
      </rPr>
      <t>Increase poll interval and/or sample interval</t>
    </r>
    <r>
      <rPr>
        <b/>
        <sz val="14"/>
        <color indexed="10"/>
        <rFont val="Arial"/>
        <family val="0"/>
      </rPr>
      <t xml:space="preserve">
</t>
    </r>
    <r>
      <rPr>
        <sz val="10"/>
        <color indexed="10"/>
        <rFont val="Arial"/>
        <family val="0"/>
      </rPr>
      <t>Decrease number of managed PDUs</t>
    </r>
  </si>
  <si>
    <r>
      <t xml:space="preserve">If Configuration Results in Warning:
</t>
    </r>
    <r>
      <rPr>
        <sz val="10"/>
        <color indexed="10"/>
        <rFont val="Arial"/>
        <family val="0"/>
      </rPr>
      <t>Power IQ attempts to keep the past 8 days of compressed daily CSV files as well as the current daily, uncompressed CSV file on disk.   A configuration that results in warning means that PIQ cannot guarantee to keep that much historical information.  Compressed daily CSV files should be downloaded from PIQ as soon as possible to prevent losing any historical data.</t>
    </r>
  </si>
  <si>
    <t>Amount of disk space partition that Healthcheck reserves for data other than CSVs (in GB)</t>
  </si>
  <si>
    <t xml:space="preserve">Max percentage of available disk space that may be consumed by two uncompressed CSV files.  Doing the calculation based on two uncompressed CSV files to provide a margin of safety.  There should never be two uncompressed daily CSVs on disk at the same time.  </t>
  </si>
  <si>
    <t>Expected compression ratio (ZIP)</t>
  </si>
  <si>
    <t>Max days of compressed CSVs kept by PIQ</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</si>
</sst>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GB&quot;"/>
    <numFmt numFmtId="165" formatCode=".##\ &quot;GB&quot;"/>
    <numFmt numFmtId="166" formatCode="0.0%"/>
    <numFmt numFmtId="167" formatCode="#,##0.0%"/>
  </numFmts>
  <fonts count="44">
    <font>
      <sz val="11"/>
      <color indexed="8"/>
      <name val="Helvetica Neue"/>
      <family val="0"/>
    </font>
    <font>
      <sz val="12"/>
      <color indexed="8"/>
      <name val="Helvetica Neue"/>
      <family val="0"/>
    </font>
    <font>
      <sz val="12"/>
      <color indexed="10"/>
      <name val="Helvetica Neue"/>
      <family val="0"/>
    </font>
    <font>
      <sz val="14"/>
      <color indexed="8"/>
      <name val="Helvetica Neue"/>
      <family val="0"/>
    </font>
    <font>
      <sz val="10"/>
      <color indexed="10"/>
      <name val="Arial"/>
      <family val="0"/>
    </font>
    <font>
      <b/>
      <sz val="14"/>
      <color indexed="13"/>
      <name val="Arial"/>
      <family val="0"/>
    </font>
    <font>
      <sz val="10"/>
      <color indexed="13"/>
      <name val="Arial"/>
      <family val="0"/>
    </font>
    <font>
      <b/>
      <sz val="12"/>
      <color indexed="10"/>
      <name val="Arial"/>
      <family val="0"/>
    </font>
    <font>
      <b/>
      <sz val="10"/>
      <color indexed="10"/>
      <name val="Arial"/>
      <family val="0"/>
    </font>
    <font>
      <b/>
      <sz val="14"/>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36"/>
      <name val="Calibri"/>
      <family val="2"/>
    </font>
    <font>
      <sz val="11"/>
      <color indexed="60"/>
      <name val="Calibri"/>
      <family val="2"/>
    </font>
    <font>
      <sz val="11"/>
      <color indexed="62"/>
      <name val="Calibri"/>
      <family val="2"/>
    </font>
    <font>
      <b/>
      <sz val="11"/>
      <color indexed="14"/>
      <name val="Calibri"/>
      <family val="2"/>
    </font>
    <font>
      <b/>
      <sz val="11"/>
      <color indexed="52"/>
      <name val="Calibri"/>
      <family val="2"/>
    </font>
    <font>
      <sz val="11"/>
      <color indexed="52"/>
      <name val="Calibri"/>
      <family val="2"/>
    </font>
    <font>
      <b/>
      <sz val="11"/>
      <color indexed="13"/>
      <name val="Calibri"/>
      <family val="2"/>
    </font>
    <font>
      <sz val="11"/>
      <color indexed="21"/>
      <name val="Calibri"/>
      <family val="2"/>
    </font>
    <font>
      <i/>
      <sz val="11"/>
      <color indexed="17"/>
      <name val="Calibri"/>
      <family val="2"/>
    </font>
    <font>
      <b/>
      <sz val="11"/>
      <color indexed="8"/>
      <name val="Calibri"/>
      <family val="2"/>
    </font>
    <font>
      <sz val="11"/>
      <color indexed="13"/>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4"/>
        <bgColor indexed="64"/>
      </patternFill>
    </fill>
    <fill>
      <patternFill patternType="solid">
        <fgColor indexed="15"/>
        <bgColor indexed="64"/>
      </patternFill>
    </fill>
    <fill>
      <patternFill patternType="solid">
        <fgColor indexed="17"/>
        <bgColor indexed="64"/>
      </patternFill>
    </fill>
    <fill>
      <patternFill patternType="solid">
        <fgColor indexed="18"/>
        <bgColor indexed="64"/>
      </patternFill>
    </fill>
    <fill>
      <patternFill patternType="solid">
        <fgColor indexed="19"/>
        <bgColor indexed="64"/>
      </patternFill>
    </fill>
    <fill>
      <patternFill patternType="solid">
        <fgColor indexed="20"/>
        <bgColor indexed="64"/>
      </patternFill>
    </fill>
    <fill>
      <patternFill patternType="solid">
        <fgColor indexed="13"/>
        <bgColor indexed="64"/>
      </patternFill>
    </fill>
    <fill>
      <patternFill patternType="solid">
        <fgColor indexed="2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10"/>
      </left>
      <right>
        <color indexed="10"/>
      </right>
      <top style="medium">
        <color indexed="10"/>
      </top>
      <bottom style="thin">
        <color indexed="10"/>
      </bottom>
    </border>
    <border>
      <left>
        <color indexed="10"/>
      </left>
      <right style="medium">
        <color indexed="10"/>
      </right>
      <top style="medium">
        <color indexed="10"/>
      </top>
      <bottom style="thin">
        <color indexed="10"/>
      </bottom>
    </border>
    <border>
      <left style="thin">
        <color indexed="16"/>
      </left>
      <right style="thin">
        <color indexed="16"/>
      </right>
      <top style="thin">
        <color indexed="16"/>
      </top>
      <bottom style="thin">
        <color indexed="16"/>
      </bottom>
    </border>
    <border>
      <left style="medium">
        <color indexed="10"/>
      </left>
      <right style="thin">
        <color indexed="16"/>
      </right>
      <top style="thin">
        <color indexed="16"/>
      </top>
      <bottom style="thin">
        <color indexed="16"/>
      </bottom>
    </border>
    <border>
      <left style="medium">
        <color indexed="10"/>
      </left>
      <right>
        <color indexed="10"/>
      </right>
      <top style="thin">
        <color indexed="10"/>
      </top>
      <bottom style="thin">
        <color indexed="10"/>
      </bottom>
    </border>
    <border>
      <left>
        <color indexed="10"/>
      </left>
      <right style="medium">
        <color indexed="10"/>
      </right>
      <top style="thin">
        <color indexed="10"/>
      </top>
      <bottom style="thin">
        <color indexed="10"/>
      </bottom>
    </border>
    <border>
      <left style="medium">
        <color indexed="10"/>
      </left>
      <right style="thin">
        <color indexed="10"/>
      </right>
      <top style="thin">
        <color indexed="10"/>
      </top>
      <bottom style="thin">
        <color indexed="10"/>
      </bottom>
    </border>
    <border>
      <left style="thin">
        <color indexed="10"/>
      </left>
      <right style="medium">
        <color indexed="10"/>
      </right>
      <top style="thin">
        <color indexed="10"/>
      </top>
      <bottom style="thin">
        <color indexed="10"/>
      </bottom>
    </border>
    <border>
      <left style="thin">
        <color indexed="16"/>
      </left>
      <right style="thin">
        <color indexed="16"/>
      </right>
      <top style="thin">
        <color indexed="16"/>
      </top>
      <bottom style="thin">
        <color indexed="10"/>
      </bottom>
    </border>
    <border>
      <left style="thin">
        <color indexed="16"/>
      </left>
      <right style="thin">
        <color indexed="16"/>
      </right>
      <top style="thin">
        <color indexed="10"/>
      </top>
      <bottom style="thin">
        <color indexed="16"/>
      </bottom>
    </border>
    <border>
      <left style="medium">
        <color indexed="10"/>
      </left>
      <right style="thin">
        <color indexed="10"/>
      </right>
      <top style="thin">
        <color indexed="10"/>
      </top>
      <bottom style="medium">
        <color indexed="10"/>
      </bottom>
    </border>
    <border>
      <left style="thin">
        <color indexed="10"/>
      </left>
      <right style="medium">
        <color indexed="10"/>
      </right>
      <top style="thin">
        <color indexed="10"/>
      </top>
      <bottom style="medium">
        <color indexed="10"/>
      </bottom>
    </border>
    <border>
      <left style="thin">
        <color indexed="16"/>
      </left>
      <right style="thin">
        <color indexed="16"/>
      </right>
      <top style="medium">
        <color indexed="10"/>
      </top>
      <bottom style="medium">
        <color indexed="10"/>
      </bottom>
    </border>
    <border>
      <left style="medium">
        <color indexed="10"/>
      </left>
      <right style="medium">
        <color indexed="10"/>
      </right>
      <top style="medium">
        <color indexed="10"/>
      </top>
      <bottom style="thin">
        <color indexed="10"/>
      </bottom>
    </border>
    <border>
      <left style="medium">
        <color indexed="10"/>
      </left>
      <right>
        <color indexed="10"/>
      </right>
      <top style="medium">
        <color indexed="10"/>
      </top>
      <bottom style="medium">
        <color indexed="10"/>
      </bottom>
    </border>
    <border>
      <left>
        <color indexed="10"/>
      </left>
      <right style="thin">
        <color indexed="16"/>
      </right>
      <top style="thin">
        <color indexed="16"/>
      </top>
      <bottom style="thin">
        <color indexed="16"/>
      </bottom>
    </border>
    <border>
      <left style="thin">
        <color indexed="10"/>
      </left>
      <right style="medium">
        <color indexed="10"/>
      </right>
      <top style="medium">
        <color indexed="10"/>
      </top>
      <bottom style="medium">
        <color indexed="10"/>
      </bottom>
    </border>
    <border>
      <left style="thin">
        <color indexed="16"/>
      </left>
      <right style="thin">
        <color indexed="16"/>
      </right>
      <top style="medium">
        <color indexed="10"/>
      </top>
      <bottom style="thin">
        <color indexed="16"/>
      </bottom>
    </border>
    <border>
      <left style="thin">
        <color indexed="16"/>
      </left>
      <right style="thin">
        <color indexed="16"/>
      </right>
      <top style="thin">
        <color indexed="16"/>
      </top>
      <bottom style="medium">
        <color indexed="10"/>
      </bottom>
    </border>
    <border>
      <left style="medium">
        <color indexed="10"/>
      </left>
      <right style="medium">
        <color indexed="10"/>
      </right>
      <top style="medium">
        <color indexed="10"/>
      </top>
      <bottom>
        <color indexed="10"/>
      </bottom>
    </border>
    <border>
      <left style="medium">
        <color indexed="10"/>
      </left>
      <right style="medium">
        <color indexed="10"/>
      </right>
      <top>
        <color indexed="10"/>
      </top>
      <bottom>
        <color indexed="10"/>
      </bottom>
    </border>
    <border>
      <left style="medium">
        <color indexed="10"/>
      </left>
      <right style="medium">
        <color indexed="10"/>
      </right>
      <top>
        <color indexed="10"/>
      </top>
      <bottom style="medium">
        <color indexed="10"/>
      </bottom>
    </border>
    <border>
      <left style="thin">
        <color indexed="16"/>
      </left>
      <right style="thin">
        <color indexed="16"/>
      </right>
      <top style="medium">
        <color indexed="10"/>
      </top>
      <bottom style="medium">
        <color indexed="25"/>
      </bottom>
    </border>
    <border>
      <left style="medium">
        <color indexed="25"/>
      </left>
      <right style="thin">
        <color indexed="16"/>
      </right>
      <top style="thin">
        <color indexed="16"/>
      </top>
      <bottom style="thin">
        <color indexed="16"/>
      </bottom>
    </border>
    <border>
      <left style="thin">
        <color indexed="16"/>
      </left>
      <right style="thin">
        <color indexed="16"/>
      </right>
      <top style="medium">
        <color indexed="25"/>
      </top>
      <bottom style="thin">
        <color indexed="16"/>
      </bottom>
    </border>
    <border>
      <left style="medium">
        <color indexed="25"/>
      </left>
      <right style="medium">
        <color indexed="25"/>
      </right>
      <top style="medium">
        <color indexed="25"/>
      </top>
      <bottom style="medium">
        <color indexed="25"/>
      </bottom>
    </border>
  </borders>
  <cellStyleXfs count="61">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0">
    <xf numFmtId="0" fontId="0" fillId="0" borderId="0" xfId="0" applyAlignment="1">
      <alignment/>
    </xf>
    <xf numFmtId="0" fontId="4" fillId="0" borderId="0" xfId="0" applyNumberFormat="1" applyFont="1" applyAlignment="1">
      <alignment/>
    </xf>
    <xf numFmtId="0" fontId="5" fillId="33" borderId="10" xfId="0" applyNumberFormat="1" applyFont="1" applyFill="1" applyBorder="1" applyAlignment="1">
      <alignment/>
    </xf>
    <xf numFmtId="0" fontId="6" fillId="33" borderId="11" xfId="0" applyNumberFormat="1" applyFont="1" applyFill="1" applyBorder="1" applyAlignment="1">
      <alignment/>
    </xf>
    <xf numFmtId="0" fontId="4" fillId="34" borderId="12" xfId="0" applyNumberFormat="1" applyFont="1" applyFill="1" applyBorder="1" applyAlignment="1">
      <alignment/>
    </xf>
    <xf numFmtId="0" fontId="4" fillId="34" borderId="13" xfId="0" applyNumberFormat="1" applyFont="1" applyFill="1" applyBorder="1" applyAlignment="1">
      <alignment/>
    </xf>
    <xf numFmtId="0" fontId="5" fillId="33" borderId="14" xfId="0" applyNumberFormat="1" applyFont="1" applyFill="1" applyBorder="1" applyAlignment="1">
      <alignment/>
    </xf>
    <xf numFmtId="0" fontId="6" fillId="33" borderId="15" xfId="0" applyNumberFormat="1" applyFont="1" applyFill="1" applyBorder="1" applyAlignment="1">
      <alignment/>
    </xf>
    <xf numFmtId="0" fontId="7" fillId="35" borderId="16" xfId="0" applyNumberFormat="1" applyFont="1" applyFill="1" applyBorder="1" applyAlignment="1">
      <alignment/>
    </xf>
    <xf numFmtId="0" fontId="4" fillId="35" borderId="17" xfId="0" applyNumberFormat="1" applyFont="1" applyFill="1" applyBorder="1" applyAlignment="1">
      <alignment/>
    </xf>
    <xf numFmtId="0" fontId="4" fillId="36" borderId="16" xfId="0" applyNumberFormat="1" applyFont="1" applyFill="1" applyBorder="1" applyAlignment="1">
      <alignment/>
    </xf>
    <xf numFmtId="0" fontId="4" fillId="37" borderId="17" xfId="0" applyNumberFormat="1" applyFont="1" applyFill="1" applyBorder="1" applyAlignment="1">
      <alignment/>
    </xf>
    <xf numFmtId="0" fontId="8" fillId="34" borderId="18" xfId="0" applyNumberFormat="1" applyFont="1" applyFill="1" applyBorder="1" applyAlignment="1">
      <alignment horizontal="left"/>
    </xf>
    <xf numFmtId="0" fontId="8" fillId="34" borderId="18" xfId="0" applyNumberFormat="1" applyFont="1" applyFill="1" applyBorder="1" applyAlignment="1">
      <alignment horizontal="right"/>
    </xf>
    <xf numFmtId="0" fontId="4" fillId="34" borderId="19" xfId="0" applyNumberFormat="1" applyFont="1" applyFill="1" applyBorder="1" applyAlignment="1">
      <alignment/>
    </xf>
    <xf numFmtId="3" fontId="4" fillId="34" borderId="19" xfId="0" applyNumberFormat="1" applyFont="1" applyFill="1" applyBorder="1" applyAlignment="1">
      <alignment/>
    </xf>
    <xf numFmtId="3" fontId="4" fillId="34" borderId="12" xfId="0" applyNumberFormat="1" applyFont="1" applyFill="1" applyBorder="1" applyAlignment="1">
      <alignment/>
    </xf>
    <xf numFmtId="0" fontId="4" fillId="34" borderId="18" xfId="0" applyNumberFormat="1" applyFont="1" applyFill="1" applyBorder="1" applyAlignment="1">
      <alignment/>
    </xf>
    <xf numFmtId="3" fontId="4" fillId="34" borderId="18" xfId="0" applyNumberFormat="1" applyFont="1" applyFill="1" applyBorder="1" applyAlignment="1">
      <alignment/>
    </xf>
    <xf numFmtId="0" fontId="4" fillId="36" borderId="20" xfId="0" applyNumberFormat="1" applyFont="1" applyFill="1" applyBorder="1" applyAlignment="1">
      <alignment/>
    </xf>
    <xf numFmtId="164" fontId="4" fillId="37" borderId="21" xfId="0" applyNumberFormat="1" applyFont="1" applyFill="1" applyBorder="1" applyAlignment="1">
      <alignment/>
    </xf>
    <xf numFmtId="0" fontId="8" fillId="34" borderId="12" xfId="0" applyNumberFormat="1" applyFont="1" applyFill="1" applyBorder="1" applyAlignment="1">
      <alignment/>
    </xf>
    <xf numFmtId="164" fontId="8" fillId="34" borderId="12" xfId="0" applyNumberFormat="1" applyFont="1" applyFill="1" applyBorder="1" applyAlignment="1">
      <alignment/>
    </xf>
    <xf numFmtId="0" fontId="4" fillId="34" borderId="22" xfId="0" applyNumberFormat="1" applyFont="1" applyFill="1" applyBorder="1" applyAlignment="1">
      <alignment/>
    </xf>
    <xf numFmtId="0" fontId="5" fillId="33" borderId="23" xfId="0" applyNumberFormat="1" applyFont="1" applyFill="1" applyBorder="1" applyAlignment="1">
      <alignment/>
    </xf>
    <xf numFmtId="0" fontId="5" fillId="33" borderId="24" xfId="0" applyNumberFormat="1" applyFont="1" applyFill="1" applyBorder="1" applyAlignment="1">
      <alignment/>
    </xf>
    <xf numFmtId="0" fontId="4" fillId="34" borderId="25" xfId="0" applyNumberFormat="1" applyFont="1" applyFill="1" applyBorder="1" applyAlignment="1">
      <alignment/>
    </xf>
    <xf numFmtId="9" fontId="4" fillId="38" borderId="26" xfId="0" applyNumberFormat="1" applyFont="1" applyFill="1" applyBorder="1" applyAlignment="1">
      <alignment horizontal="right"/>
    </xf>
    <xf numFmtId="0" fontId="4" fillId="34" borderId="27" xfId="0" applyNumberFormat="1" applyFont="1" applyFill="1" applyBorder="1" applyAlignment="1">
      <alignment/>
    </xf>
    <xf numFmtId="0" fontId="4" fillId="34" borderId="28" xfId="0" applyNumberFormat="1" applyFont="1" applyFill="1" applyBorder="1" applyAlignment="1">
      <alignment/>
    </xf>
    <xf numFmtId="0" fontId="9" fillId="39" borderId="29" xfId="0" applyNumberFormat="1" applyFont="1" applyFill="1" applyBorder="1" applyAlignment="1">
      <alignment/>
    </xf>
    <xf numFmtId="0" fontId="4" fillId="39" borderId="30" xfId="0" applyNumberFormat="1" applyFont="1" applyFill="1" applyBorder="1" applyAlignment="1">
      <alignment/>
    </xf>
    <xf numFmtId="0" fontId="4" fillId="39" borderId="31" xfId="0" applyNumberFormat="1" applyFont="1" applyFill="1" applyBorder="1" applyAlignment="1">
      <alignment/>
    </xf>
    <xf numFmtId="0" fontId="4" fillId="37" borderId="17" xfId="0" applyNumberFormat="1" applyFont="1" applyFill="1" applyBorder="1" applyAlignment="1">
      <alignment horizontal="right"/>
    </xf>
    <xf numFmtId="0" fontId="4" fillId="36" borderId="16" xfId="0" applyNumberFormat="1" applyFont="1" applyFill="1" applyBorder="1" applyAlignment="1">
      <alignment wrapText="1"/>
    </xf>
    <xf numFmtId="164" fontId="4" fillId="40" borderId="26" xfId="0" applyNumberFormat="1" applyFont="1" applyFill="1" applyBorder="1" applyAlignment="1">
      <alignment horizontal="right"/>
    </xf>
    <xf numFmtId="165" fontId="4" fillId="40" borderId="26" xfId="0" applyNumberFormat="1" applyFont="1" applyFill="1" applyBorder="1" applyAlignment="1">
      <alignment horizontal="right"/>
    </xf>
    <xf numFmtId="166" fontId="4" fillId="40" borderId="26" xfId="0" applyNumberFormat="1" applyFont="1" applyFill="1" applyBorder="1" applyAlignment="1">
      <alignment horizontal="right"/>
    </xf>
    <xf numFmtId="167" fontId="4" fillId="40" borderId="26" xfId="0" applyNumberFormat="1" applyFont="1" applyFill="1" applyBorder="1" applyAlignment="1">
      <alignment horizontal="right"/>
    </xf>
    <xf numFmtId="0" fontId="4" fillId="34" borderId="32" xfId="0" applyNumberFormat="1" applyFont="1" applyFill="1" applyBorder="1" applyAlignment="1">
      <alignment/>
    </xf>
    <xf numFmtId="0" fontId="4" fillId="34" borderId="33" xfId="0" applyNumberFormat="1" applyFont="1" applyFill="1" applyBorder="1" applyAlignment="1">
      <alignment/>
    </xf>
    <xf numFmtId="0" fontId="4" fillId="39" borderId="34" xfId="0" applyNumberFormat="1" applyFont="1" applyFill="1" applyBorder="1" applyAlignment="1">
      <alignment/>
    </xf>
    <xf numFmtId="0" fontId="4" fillId="34" borderId="12" xfId="0" applyNumberFormat="1" applyFont="1" applyFill="1" applyBorder="1" applyAlignment="1">
      <alignment wrapText="1"/>
    </xf>
    <xf numFmtId="167" fontId="4" fillId="34" borderId="12" xfId="0" applyNumberFormat="1" applyFont="1" applyFill="1" applyBorder="1" applyAlignment="1">
      <alignment/>
    </xf>
    <xf numFmtId="0" fontId="9" fillId="39" borderId="29" xfId="0" applyNumberFormat="1" applyFont="1" applyFill="1" applyBorder="1" applyAlignment="1">
      <alignment wrapText="1"/>
    </xf>
    <xf numFmtId="0" fontId="9" fillId="39" borderId="30" xfId="0" applyNumberFormat="1" applyFont="1" applyFill="1" applyBorder="1" applyAlignment="1">
      <alignment wrapText="1"/>
    </xf>
    <xf numFmtId="0" fontId="9" fillId="39" borderId="31" xfId="0" applyNumberFormat="1" applyFont="1" applyFill="1" applyBorder="1" applyAlignment="1">
      <alignment wrapText="1"/>
    </xf>
    <xf numFmtId="0" fontId="9" fillId="39" borderId="35" xfId="0" applyNumberFormat="1" applyFont="1" applyFill="1" applyBorder="1" applyAlignment="1">
      <alignment wrapText="1"/>
    </xf>
    <xf numFmtId="0" fontId="8" fillId="38" borderId="26" xfId="0" applyNumberFormat="1" applyFont="1" applyFill="1" applyBorder="1" applyAlignment="1">
      <alignment horizontal="right"/>
    </xf>
    <xf numFmtId="0" fontId="8" fillId="40" borderId="26" xfId="0" applyNumberFormat="1"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7">
    <dxf>
      <fill>
        <patternFill>
          <bgColor rgb="FFEA1F1A"/>
        </patternFill>
      </fill>
    </dxf>
    <dxf>
      <fill>
        <patternFill>
          <bgColor rgb="FF92D050"/>
        </patternFill>
      </fill>
    </dxf>
    <dxf>
      <font>
        <b/>
        <i val="0"/>
        <color theme="1"/>
      </font>
      <fill>
        <patternFill>
          <bgColor rgb="FF92D050"/>
        </patternFill>
      </fill>
    </dxf>
    <dxf>
      <font>
        <b/>
        <i val="0"/>
        <color theme="1"/>
      </font>
      <fill>
        <patternFill>
          <bgColor rgb="FFEA1F1A"/>
        </patternFill>
      </fill>
    </dxf>
    <dxf>
      <fill>
        <patternFill>
          <bgColor rgb="FFEA1F1A"/>
        </patternFill>
      </fill>
    </dxf>
    <dxf>
      <fill>
        <patternFill>
          <bgColor rgb="FF92D050"/>
        </patternFill>
      </fill>
    </dxf>
    <dxf>
      <font>
        <b/>
        <i val="0"/>
        <color theme="1"/>
      </font>
      <fill>
        <patternFill>
          <bgColor rgb="FF92D050"/>
        </patternFill>
      </fill>
    </dxf>
    <dxf>
      <font>
        <b/>
        <i val="0"/>
        <color theme="1"/>
      </font>
      <fill>
        <patternFill>
          <bgColor rgb="FFEA1F1A"/>
        </patternFill>
      </fill>
    </dxf>
    <dxf>
      <fill>
        <patternFill>
          <bgColor rgb="FFFFC000"/>
        </patternFill>
      </fill>
    </dxf>
    <dxf>
      <font>
        <b/>
        <i val="0"/>
        <color theme="1"/>
      </font>
      <fill>
        <patternFill>
          <bgColor rgb="FF92D050"/>
        </patternFill>
      </fill>
    </dxf>
    <dxf>
      <font>
        <b/>
        <i val="0"/>
        <color theme="1"/>
      </font>
      <fill>
        <patternFill>
          <bgColor rgb="FFEA1F1A"/>
        </patternFill>
      </fill>
    </dxf>
    <dxf>
      <font>
        <b/>
        <i val="0"/>
        <color theme="1"/>
      </font>
      <fill>
        <patternFill>
          <bgColor rgb="FF92D050"/>
        </patternFill>
      </fill>
    </dxf>
    <dxf>
      <font>
        <b/>
        <i val="0"/>
        <color theme="1"/>
      </font>
      <fill>
        <patternFill>
          <bgColor rgb="FFEA1F1A"/>
        </patternFill>
      </fill>
    </dxf>
    <dxf>
      <font>
        <b/>
        <i val="0"/>
        <color indexed="21"/>
      </font>
    </dxf>
    <dxf>
      <font>
        <b/>
        <i val="0"/>
        <color theme="1"/>
      </font>
      <fill>
        <patternFill>
          <bgColor rgb="FF92D050"/>
        </patternFill>
      </fill>
    </dxf>
    <dxf>
      <font>
        <b/>
        <i val="0"/>
        <color theme="1"/>
      </font>
      <fill>
        <patternFill>
          <bgColor rgb="FFEA1F1A"/>
        </patternFill>
      </fill>
    </dxf>
    <dxf>
      <font>
        <b/>
        <i val="0"/>
        <color rgb="FF00B050"/>
      </font>
    </dxf>
    <dxf>
      <font>
        <b/>
        <i val="0"/>
        <color rgb="FFFF0000"/>
      </font>
    </dxf>
    <dxf>
      <font>
        <b/>
        <i val="0"/>
        <color indexed="21"/>
      </font>
    </dxf>
    <dxf>
      <fill>
        <patternFill>
          <bgColor rgb="FF92D050"/>
        </patternFill>
      </fill>
    </dxf>
    <dxf>
      <fill>
        <patternFill>
          <bgColor rgb="FFEA1F1A"/>
        </patternFill>
      </fill>
    </dxf>
    <dxf>
      <font>
        <b/>
        <i val="0"/>
        <color theme="1"/>
      </font>
      <fill>
        <patternFill>
          <bgColor rgb="FF92D050"/>
        </patternFill>
      </fill>
    </dxf>
    <dxf>
      <font>
        <b/>
        <i val="0"/>
        <color theme="1"/>
      </font>
      <fill>
        <patternFill>
          <bgColor rgb="FFEA1F1A"/>
        </patternFill>
      </fill>
    </dxf>
    <dxf>
      <font>
        <b/>
        <i val="0"/>
        <color indexed="21"/>
      </font>
    </dxf>
    <dxf>
      <fill>
        <patternFill>
          <bgColor rgb="FF92D050"/>
        </patternFill>
      </fill>
    </dxf>
    <dxf>
      <fill>
        <patternFill>
          <bgColor rgb="FFEA1F1A"/>
        </patternFill>
      </fill>
    </dxf>
    <dxf>
      <font>
        <b/>
        <i val="0"/>
        <color theme="1"/>
      </font>
      <fill>
        <patternFill>
          <bgColor rgb="FF92D050"/>
        </patternFill>
      </fill>
    </dxf>
    <dxf>
      <font>
        <b/>
        <i val="0"/>
        <color theme="1"/>
      </font>
      <fill>
        <patternFill>
          <bgColor rgb="FFEA1F1A"/>
        </patternFill>
      </fill>
    </dxf>
    <dxf>
      <font>
        <b/>
        <i val="0"/>
        <color indexed="21"/>
      </font>
    </dxf>
    <dxf>
      <font>
        <b/>
        <i val="0"/>
        <color indexed="21"/>
      </font>
    </dxf>
    <dxf>
      <fill>
        <patternFill>
          <bgColor rgb="FF92D050"/>
        </patternFill>
      </fill>
    </dxf>
    <dxf>
      <fill>
        <patternFill>
          <bgColor theme="5"/>
        </patternFill>
      </fill>
    </dxf>
    <dxf>
      <font>
        <b/>
        <i val="0"/>
        <color theme="1"/>
      </font>
      <fill>
        <patternFill>
          <bgColor rgb="FF92D050"/>
        </patternFill>
      </fill>
    </dxf>
    <dxf>
      <font>
        <b/>
        <i val="0"/>
        <color theme="1"/>
      </font>
      <fill>
        <patternFill>
          <bgColor rgb="FFEA1F1A"/>
        </patternFill>
      </fill>
    </dxf>
    <dxf>
      <font>
        <b/>
        <i val="0"/>
        <color indexed="21"/>
      </font>
    </dxf>
    <dxf>
      <font>
        <b/>
        <i val="0"/>
        <color indexed="21"/>
      </font>
    </dxf>
    <dxf>
      <fill>
        <patternFill>
          <bgColor rgb="FF92D050"/>
        </patternFill>
      </fill>
    </dxf>
    <dxf>
      <fill>
        <patternFill>
          <bgColor theme="5"/>
        </patternFill>
      </fill>
    </dxf>
    <dxf>
      <font>
        <b/>
        <i val="0"/>
        <color theme="1"/>
      </font>
      <fill>
        <patternFill>
          <bgColor rgb="FF92D050"/>
        </patternFill>
      </fill>
    </dxf>
    <dxf>
      <font>
        <b/>
        <i val="0"/>
        <color theme="1"/>
      </font>
      <fill>
        <patternFill>
          <bgColor rgb="FFEA1F1A"/>
        </patternFill>
      </fill>
    </dxf>
    <dxf>
      <font>
        <b/>
        <i val="0"/>
        <color indexed="21"/>
      </font>
    </dxf>
    <dxf>
      <font>
        <b/>
        <i val="0"/>
        <color indexed="21"/>
      </font>
    </dxf>
    <dxf>
      <fill>
        <patternFill>
          <bgColor rgb="FF92D050"/>
        </patternFill>
      </fill>
    </dxf>
    <dxf>
      <fill>
        <patternFill>
          <bgColor theme="5"/>
        </patternFill>
      </fill>
    </dxf>
    <dxf>
      <font>
        <b/>
        <i val="0"/>
        <color theme="1"/>
      </font>
      <fill>
        <patternFill>
          <bgColor rgb="FF92D050"/>
        </patternFill>
      </fill>
    </dxf>
    <dxf>
      <font>
        <b/>
        <i val="0"/>
        <color theme="1"/>
      </font>
      <fill>
        <patternFill>
          <bgColor rgb="FFEA1F1A"/>
        </patternFill>
      </fill>
    </dxf>
    <dxf>
      <font>
        <b/>
        <i val="0"/>
        <color indexed="21"/>
      </font>
    </dxf>
    <dxf>
      <font>
        <b/>
        <i val="0"/>
        <color indexed="21"/>
      </font>
    </dxf>
    <dxf>
      <fill>
        <patternFill>
          <bgColor theme="5"/>
        </patternFill>
      </fill>
    </dxf>
    <dxf>
      <fill>
        <patternFill>
          <bgColor theme="5"/>
        </patternFill>
      </fill>
    </dxf>
    <dxf>
      <font>
        <b/>
        <i val="0"/>
        <color rgb="FF00B050"/>
      </font>
    </dxf>
    <dxf>
      <font>
        <b/>
        <i val="0"/>
        <color theme="1"/>
      </font>
      <fill>
        <patternFill>
          <bgColor rgb="FFFF0000"/>
        </patternFill>
      </fill>
    </dxf>
    <dxf>
      <font>
        <b/>
        <i val="0"/>
        <color indexed="21"/>
      </font>
    </dxf>
    <dxf>
      <font>
        <b/>
        <i val="0"/>
        <color indexed="21"/>
      </font>
    </dxf>
    <dxf>
      <font>
        <b/>
        <i val="0"/>
        <color rgb="FF00B050"/>
      </font>
    </dxf>
    <dxf>
      <font>
        <b/>
        <i val="0"/>
        <color rgb="FFFF0000"/>
      </font>
    </dxf>
    <dxf>
      <font>
        <b/>
        <i val="0"/>
        <color indexed="21"/>
      </font>
    </dxf>
    <dxf>
      <font>
        <b/>
        <i val="0"/>
        <color indexed="21"/>
      </font>
    </dxf>
    <dxf>
      <font>
        <b/>
        <i val="0"/>
        <color rgb="FF00B050"/>
      </font>
    </dxf>
    <dxf>
      <font>
        <b/>
        <i val="0"/>
        <color rgb="FF00B050"/>
      </font>
    </dxf>
    <dxf>
      <font>
        <b/>
        <i val="0"/>
        <color rgb="FF00B050"/>
      </font>
    </dxf>
    <dxf>
      <font>
        <b/>
        <i val="0"/>
        <color indexed="21"/>
      </font>
    </dxf>
    <dxf>
      <font>
        <b/>
        <i val="0"/>
        <color indexed="21"/>
      </font>
    </dxf>
    <dxf>
      <font>
        <b/>
        <i val="0"/>
        <color rgb="FF00B050"/>
      </font>
    </dxf>
    <dxf>
      <font>
        <b/>
        <i val="0"/>
        <color theme="1"/>
      </font>
      <fill>
        <patternFill>
          <bgColor rgb="FFEA1F1A"/>
        </patternFill>
      </fill>
      <border/>
    </dxf>
    <dxf>
      <font>
        <b/>
        <i val="0"/>
        <color theme="1"/>
      </font>
      <fill>
        <patternFill>
          <bgColor rgb="FF92D050"/>
        </patternFill>
      </fill>
      <border/>
    </dxf>
    <dxf>
      <fill>
        <patternFill>
          <bgColor rgb="FFFFFF6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000000"/>
      <rgbColor rgb="00F5F5F5"/>
      <rgbColor rgb="000000FF"/>
      <rgbColor rgb="00FFFFFF"/>
      <rgbColor rgb="00333333"/>
      <rgbColor rgb="00FFFFFF"/>
      <rgbColor rgb="00C0C0C0"/>
      <rgbColor rgb="00969696"/>
      <rgbColor rgb="00C0C0C0"/>
      <rgbColor rgb="00FFFF99"/>
      <rgbColor rgb="00CCFFCC"/>
      <rgbColor rgb="00DD0806"/>
      <rgbColor rgb="00FCBD00"/>
      <rgbColor rgb="00AEFEC6"/>
      <rgbColor rgb="00C97100"/>
      <rgbColor rgb="00040404"/>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2"/>
  <sheetViews>
    <sheetView showGridLines="0" tabSelected="1" zoomScalePageLayoutView="0" workbookViewId="0" topLeftCell="A1">
      <selection activeCell="B5" sqref="B5"/>
    </sheetView>
  </sheetViews>
  <sheetFormatPr defaultColWidth="8.796875" defaultRowHeight="19.5" customHeight="1"/>
  <cols>
    <col min="1" max="1" width="64.69921875" style="1" customWidth="1"/>
    <col min="2" max="4" width="7.5" style="1" customWidth="1"/>
    <col min="5" max="6" width="7.8984375" style="1" hidden="1" customWidth="1"/>
    <col min="7" max="7" width="7.5" style="1" customWidth="1"/>
    <col min="8" max="16384" width="10.19921875" style="1" customWidth="1"/>
  </cols>
  <sheetData>
    <row r="1" spans="1:7" ht="18" customHeight="1">
      <c r="A1" s="2" t="s">
        <v>0</v>
      </c>
      <c r="B1" s="3"/>
      <c r="C1" s="5"/>
      <c r="D1" s="4"/>
      <c r="E1" s="4"/>
      <c r="F1" s="4"/>
      <c r="G1" s="4"/>
    </row>
    <row r="2" spans="1:7" ht="18" customHeight="1">
      <c r="A2" s="6" t="s">
        <v>1</v>
      </c>
      <c r="B2" s="7"/>
      <c r="C2" s="5"/>
      <c r="D2" s="4"/>
      <c r="E2" s="4"/>
      <c r="F2" s="4"/>
      <c r="G2" s="4"/>
    </row>
    <row r="3" spans="1:7" ht="15.75" customHeight="1">
      <c r="A3" s="8" t="s">
        <v>2</v>
      </c>
      <c r="B3" s="9"/>
      <c r="C3" s="5"/>
      <c r="D3" s="4"/>
      <c r="E3" s="4"/>
      <c r="F3" s="4"/>
      <c r="G3" s="4"/>
    </row>
    <row r="4" spans="1:7" ht="12.75" customHeight="1">
      <c r="A4" s="10" t="s">
        <v>3</v>
      </c>
      <c r="B4" s="11">
        <v>1000</v>
      </c>
      <c r="C4" s="5"/>
      <c r="D4" s="4"/>
      <c r="E4" s="4"/>
      <c r="F4" s="4"/>
      <c r="G4" s="4"/>
    </row>
    <row r="5" spans="1:7" ht="12.75" customHeight="1">
      <c r="A5" s="10" t="s">
        <v>4</v>
      </c>
      <c r="B5" s="11">
        <v>20</v>
      </c>
      <c r="C5" s="5"/>
      <c r="D5" s="4"/>
      <c r="E5" s="12" t="s">
        <v>5</v>
      </c>
      <c r="F5" s="13" t="s">
        <v>6</v>
      </c>
      <c r="G5" s="4"/>
    </row>
    <row r="6" spans="1:7" ht="15.75" customHeight="1">
      <c r="A6" s="8" t="s">
        <v>7</v>
      </c>
      <c r="B6" s="9"/>
      <c r="C6" s="5"/>
      <c r="D6" s="4"/>
      <c r="E6" s="14" t="s">
        <v>8</v>
      </c>
      <c r="F6" s="15">
        <f>$B$10*$B$4*$B$5*(60/$B$8)</f>
        <v>2400000</v>
      </c>
      <c r="G6" s="4"/>
    </row>
    <row r="7" spans="1:7" ht="15.75" customHeight="1">
      <c r="A7" s="8" t="s">
        <v>9</v>
      </c>
      <c r="B7" s="9"/>
      <c r="C7" s="5"/>
      <c r="D7" s="4"/>
      <c r="E7" s="4" t="s">
        <v>10</v>
      </c>
      <c r="F7" s="16">
        <f>$B$10*$B$5*(60/$B$8)</f>
        <v>2400</v>
      </c>
      <c r="G7" s="4"/>
    </row>
    <row r="8" spans="1:7" ht="12.75" customHeight="1">
      <c r="A8" s="10" t="s">
        <v>11</v>
      </c>
      <c r="B8" s="11">
        <v>1</v>
      </c>
      <c r="C8" s="5"/>
      <c r="D8" s="4"/>
      <c r="E8" s="4" t="s">
        <v>12</v>
      </c>
      <c r="F8" s="16">
        <f>24*$B$11*$B$5*$B$4</f>
        <v>960000</v>
      </c>
      <c r="G8" s="4"/>
    </row>
    <row r="9" spans="1:7" ht="15.75" customHeight="1">
      <c r="A9" s="8" t="s">
        <v>13</v>
      </c>
      <c r="B9" s="9"/>
      <c r="C9" s="5"/>
      <c r="D9" s="4"/>
      <c r="E9" s="4" t="s">
        <v>14</v>
      </c>
      <c r="F9" s="16">
        <f>30*$B$12*$B$4*$B$5</f>
        <v>7800000</v>
      </c>
      <c r="G9" s="4"/>
    </row>
    <row r="10" spans="1:7" ht="12.75" customHeight="1">
      <c r="A10" s="10" t="s">
        <v>15</v>
      </c>
      <c r="B10" s="11">
        <v>2</v>
      </c>
      <c r="C10" s="5"/>
      <c r="D10" s="4"/>
      <c r="E10" s="4" t="s">
        <v>16</v>
      </c>
      <c r="F10" s="16">
        <f>12*$B$13*$B$5*$B$4</f>
        <v>1200000</v>
      </c>
      <c r="G10" s="4"/>
    </row>
    <row r="11" spans="1:7" ht="12.75" customHeight="1">
      <c r="A11" s="10" t="s">
        <v>17</v>
      </c>
      <c r="B11" s="11">
        <v>2</v>
      </c>
      <c r="C11" s="5"/>
      <c r="D11" s="4"/>
      <c r="E11" s="4" t="s">
        <v>18</v>
      </c>
      <c r="F11" s="16">
        <f>24*$B$11*$B$5</f>
        <v>960</v>
      </c>
      <c r="G11" s="4"/>
    </row>
    <row r="12" spans="1:7" ht="12.75" customHeight="1">
      <c r="A12" s="10" t="s">
        <v>19</v>
      </c>
      <c r="B12" s="11">
        <v>13</v>
      </c>
      <c r="C12" s="5"/>
      <c r="D12" s="4"/>
      <c r="E12" s="4" t="s">
        <v>20</v>
      </c>
      <c r="F12" s="16">
        <f>30*$B$12*$B$5</f>
        <v>7800</v>
      </c>
      <c r="G12" s="4"/>
    </row>
    <row r="13" spans="1:7" ht="13.5" customHeight="1">
      <c r="A13" s="10" t="s">
        <v>21</v>
      </c>
      <c r="B13" s="11">
        <v>5</v>
      </c>
      <c r="C13" s="5"/>
      <c r="D13" s="4"/>
      <c r="E13" s="17" t="s">
        <v>22</v>
      </c>
      <c r="F13" s="18">
        <f>12*$B$13*$B$5</f>
        <v>1200</v>
      </c>
      <c r="G13" s="4"/>
    </row>
    <row r="14" spans="1:7" ht="16.5" customHeight="1">
      <c r="A14" s="8" t="s">
        <v>23</v>
      </c>
      <c r="B14" s="9"/>
      <c r="C14" s="5"/>
      <c r="D14" s="4"/>
      <c r="E14" s="14" t="s">
        <v>24</v>
      </c>
      <c r="F14" s="15">
        <f>SUM(F6:F13)</f>
        <v>12372360</v>
      </c>
      <c r="G14" s="4"/>
    </row>
    <row r="15" spans="1:7" ht="13.5" customHeight="1">
      <c r="A15" s="19" t="s">
        <v>25</v>
      </c>
      <c r="B15" s="20">
        <v>160</v>
      </c>
      <c r="C15" s="5"/>
      <c r="D15" s="4"/>
      <c r="E15" s="21" t="s">
        <v>26</v>
      </c>
      <c r="F15" s="22">
        <f>F14*$B$29/(1024*1024*1024)</f>
        <v>6.971208192408085</v>
      </c>
      <c r="G15" s="4"/>
    </row>
    <row r="16" spans="1:7" ht="13.5" customHeight="1">
      <c r="A16" s="23"/>
      <c r="B16" s="23"/>
      <c r="C16" s="4"/>
      <c r="D16" s="4"/>
      <c r="E16" s="4"/>
      <c r="F16" s="4"/>
      <c r="G16" s="4"/>
    </row>
    <row r="17" spans="1:7" ht="18.75" customHeight="1">
      <c r="A17" s="24" t="s">
        <v>27</v>
      </c>
      <c r="B17" s="25"/>
      <c r="C17" s="26"/>
      <c r="D17" s="4"/>
      <c r="E17" s="4"/>
      <c r="F17" s="4"/>
      <c r="G17" s="4"/>
    </row>
    <row r="18" spans="1:7" ht="16.5" customHeight="1">
      <c r="A18" s="8" t="s">
        <v>28</v>
      </c>
      <c r="B18" s="48" t="str">
        <f>IF(B19&lt;0.95,"PASS","FAIL")</f>
        <v>PASS</v>
      </c>
      <c r="C18" s="5"/>
      <c r="D18" s="4"/>
      <c r="E18" s="4"/>
      <c r="F18" s="4"/>
      <c r="G18" s="4"/>
    </row>
    <row r="19" spans="1:7" ht="16.5" customHeight="1">
      <c r="A19" s="8" t="s">
        <v>29</v>
      </c>
      <c r="B19" s="27">
        <f>F15/B30</f>
        <v>0.14226955494710378</v>
      </c>
      <c r="C19" s="5"/>
      <c r="D19" s="4"/>
      <c r="E19" s="4"/>
      <c r="F19" s="4"/>
      <c r="G19" s="4"/>
    </row>
    <row r="20" spans="1:7" ht="12.75" customHeight="1">
      <c r="A20" s="14"/>
      <c r="B20" s="28"/>
      <c r="C20" s="4"/>
      <c r="D20" s="4"/>
      <c r="E20" s="4"/>
      <c r="F20" s="4"/>
      <c r="G20" s="4"/>
    </row>
    <row r="21" spans="1:7" ht="13.5" customHeight="1">
      <c r="A21" s="29"/>
      <c r="B21" s="4"/>
      <c r="C21" s="4"/>
      <c r="D21" s="4"/>
      <c r="E21" s="4"/>
      <c r="F21" s="4"/>
      <c r="G21" s="4"/>
    </row>
    <row r="22" spans="1:7" ht="18" customHeight="1">
      <c r="A22" s="30" t="s">
        <v>30</v>
      </c>
      <c r="B22" s="5"/>
      <c r="C22" s="4"/>
      <c r="D22" s="4"/>
      <c r="E22" s="4"/>
      <c r="F22" s="4"/>
      <c r="G22" s="4"/>
    </row>
    <row r="23" spans="1:7" ht="12.75" customHeight="1">
      <c r="A23" s="31" t="s">
        <v>31</v>
      </c>
      <c r="B23" s="5"/>
      <c r="C23" s="4"/>
      <c r="D23" s="4"/>
      <c r="E23" s="4"/>
      <c r="F23" s="4"/>
      <c r="G23" s="4"/>
    </row>
    <row r="24" spans="1:7" ht="12.75" customHeight="1">
      <c r="A24" s="31" t="s">
        <v>32</v>
      </c>
      <c r="B24" s="5"/>
      <c r="C24" s="4"/>
      <c r="D24" s="4"/>
      <c r="E24" s="4"/>
      <c r="F24" s="4"/>
      <c r="G24" s="4"/>
    </row>
    <row r="25" spans="1:7" ht="13.5" customHeight="1">
      <c r="A25" s="32" t="s">
        <v>33</v>
      </c>
      <c r="B25" s="5"/>
      <c r="C25" s="4"/>
      <c r="D25" s="4"/>
      <c r="E25" s="4"/>
      <c r="F25" s="4"/>
      <c r="G25" s="4"/>
    </row>
    <row r="26" spans="1:7" ht="12.75" customHeight="1">
      <c r="A26" s="28"/>
      <c r="B26" s="4"/>
      <c r="C26" s="4"/>
      <c r="D26" s="4"/>
      <c r="E26" s="4"/>
      <c r="F26" s="4"/>
      <c r="G26" s="4"/>
    </row>
    <row r="27" spans="1:7" ht="12.75" customHeight="1">
      <c r="A27" s="4"/>
      <c r="B27" s="4"/>
      <c r="C27" s="4"/>
      <c r="D27" s="4"/>
      <c r="E27" s="4"/>
      <c r="F27" s="4"/>
      <c r="G27" s="4"/>
    </row>
    <row r="28" spans="1:7" ht="11.25" customHeight="1" hidden="1">
      <c r="A28" s="4"/>
      <c r="B28" s="4"/>
      <c r="C28" s="4"/>
      <c r="D28" s="4"/>
      <c r="E28" s="4"/>
      <c r="F28" s="4"/>
      <c r="G28" s="4"/>
    </row>
    <row r="29" spans="1:7" ht="11.25" customHeight="1" hidden="1">
      <c r="A29" s="4" t="s">
        <v>34</v>
      </c>
      <c r="B29" s="4">
        <v>605</v>
      </c>
      <c r="C29" s="4"/>
      <c r="D29" s="4"/>
      <c r="E29" s="4"/>
      <c r="F29" s="4"/>
      <c r="G29" s="4"/>
    </row>
    <row r="30" spans="1:7" ht="15.75" customHeight="1" hidden="1">
      <c r="A30" s="4" t="s">
        <v>35</v>
      </c>
      <c r="B30" s="4">
        <f>17+(0.4*(B15-80))</f>
        <v>49</v>
      </c>
      <c r="C30" s="4"/>
      <c r="D30" s="4"/>
      <c r="E30" s="4"/>
      <c r="F30" s="4"/>
      <c r="G30" s="4"/>
    </row>
    <row r="31" spans="1:7" ht="12.75" customHeight="1" hidden="1">
      <c r="A31" s="4"/>
      <c r="B31" s="4"/>
      <c r="C31" s="4"/>
      <c r="D31" s="4"/>
      <c r="E31" s="4"/>
      <c r="F31" s="4"/>
      <c r="G31" s="4"/>
    </row>
    <row r="32" spans="1:7" ht="12.75" customHeight="1">
      <c r="A32" s="4"/>
      <c r="B32" s="4"/>
      <c r="C32" s="4"/>
      <c r="D32" s="4"/>
      <c r="E32" s="4"/>
      <c r="F32" s="4"/>
      <c r="G32" s="4"/>
    </row>
  </sheetData>
  <sheetProtection/>
  <conditionalFormatting sqref="B18">
    <cfRule type="cellIs" priority="3" dxfId="64" operator="equal" stopIfTrue="1">
      <formula>"FAIL"</formula>
    </cfRule>
    <cfRule type="cellIs" priority="4" dxfId="65" operator="equal" stopIfTrue="1">
      <formula>"PASS"</formula>
    </cfRule>
  </conditionalFormatting>
  <conditionalFormatting sqref="B19">
    <cfRule type="cellIs" priority="1" dxfId="0" operator="greaterThanOrEqual" stopIfTrue="1">
      <formula>0.95</formula>
    </cfRule>
    <cfRule type="cellIs" priority="2" dxfId="1" operator="lessThan" stopIfTrue="1">
      <formula>0.95</formula>
    </cfRule>
  </conditionalFormatting>
  <printOptions/>
  <pageMargins left="0.75" right="0.75" top="1" bottom="1" header="0.5" footer="0.5"/>
  <pageSetup firstPageNumber="1" useFirstPageNumber="1" horizontalDpi="600" verticalDpi="600" orientation="landscape" r:id="rId1"/>
  <headerFooter alignWithMargins="0">
    <oddHeader>&amp;C&amp;"Arial,Regular"&amp;10Power IQ Data Store Tool</oddHeader>
    <oddFooter>&amp;L&amp;"Arial,Regular"&amp;10Guus Bosman
Page &amp;P
&amp;D</oddFooter>
  </headerFooter>
</worksheet>
</file>

<file path=xl/worksheets/sheet2.xml><?xml version="1.0" encoding="utf-8"?>
<worksheet xmlns="http://schemas.openxmlformats.org/spreadsheetml/2006/main" xmlns:r="http://schemas.openxmlformats.org/officeDocument/2006/relationships">
  <dimension ref="A1:F39"/>
  <sheetViews>
    <sheetView showGridLines="0" zoomScalePageLayoutView="0" workbookViewId="0" topLeftCell="A1">
      <selection activeCell="B6" sqref="B6"/>
    </sheetView>
  </sheetViews>
  <sheetFormatPr defaultColWidth="8.796875" defaultRowHeight="19.5" customHeight="1"/>
  <cols>
    <col min="1" max="1" width="65.59765625" style="1" customWidth="1"/>
    <col min="2" max="2" width="13.8984375" style="1" customWidth="1"/>
    <col min="3" max="3" width="7.59765625" style="1" customWidth="1"/>
    <col min="4" max="4" width="7.59765625" style="1" hidden="1" customWidth="1"/>
    <col min="5" max="6" width="7.8984375" style="1" hidden="1" customWidth="1"/>
    <col min="7" max="16384" width="10.19921875" style="1" customWidth="1"/>
  </cols>
  <sheetData>
    <row r="1" spans="1:6" ht="18" customHeight="1">
      <c r="A1" s="2" t="s">
        <v>36</v>
      </c>
      <c r="B1" s="3"/>
      <c r="C1" s="5"/>
      <c r="D1" s="4"/>
      <c r="E1" s="4"/>
      <c r="F1" s="4"/>
    </row>
    <row r="2" spans="1:6" ht="18" customHeight="1">
      <c r="A2" s="6" t="s">
        <v>1</v>
      </c>
      <c r="B2" s="7"/>
      <c r="C2" s="5"/>
      <c r="D2" s="4"/>
      <c r="E2" s="4"/>
      <c r="F2" s="4"/>
    </row>
    <row r="3" spans="1:6" ht="15.75" customHeight="1">
      <c r="A3" s="8" t="s">
        <v>2</v>
      </c>
      <c r="B3" s="9"/>
      <c r="C3" s="5"/>
      <c r="D3" s="4"/>
      <c r="E3" s="4"/>
      <c r="F3" s="4"/>
    </row>
    <row r="4" spans="1:6" ht="12.75" customHeight="1">
      <c r="A4" s="10" t="s">
        <v>37</v>
      </c>
      <c r="B4" s="33">
        <v>10</v>
      </c>
      <c r="C4" s="5"/>
      <c r="D4" s="4"/>
      <c r="E4" s="4"/>
      <c r="F4" s="4"/>
    </row>
    <row r="5" spans="1:6" ht="12.75" customHeight="1">
      <c r="A5" s="10" t="s">
        <v>38</v>
      </c>
      <c r="B5" s="33">
        <v>100</v>
      </c>
      <c r="C5" s="5"/>
      <c r="D5" s="4"/>
      <c r="E5" s="4"/>
      <c r="F5" s="4"/>
    </row>
    <row r="6" spans="1:6" ht="12.75" customHeight="1">
      <c r="A6" s="10" t="s">
        <v>39</v>
      </c>
      <c r="B6" s="33">
        <v>0</v>
      </c>
      <c r="C6" s="5"/>
      <c r="D6" s="4"/>
      <c r="E6" s="4"/>
      <c r="F6" s="4"/>
    </row>
    <row r="7" spans="1:6" ht="15.75" customHeight="1">
      <c r="A7" s="8" t="s">
        <v>7</v>
      </c>
      <c r="B7" s="9"/>
      <c r="C7" s="5"/>
      <c r="D7" s="4"/>
      <c r="E7" s="4" t="s">
        <v>8</v>
      </c>
      <c r="F7" s="16" t="e">
        <f>"#REF!"*"#REF!"*"#REF!"*(60/$B$10)</f>
        <v>#VALUE!</v>
      </c>
    </row>
    <row r="8" spans="1:6" ht="15.75" customHeight="1">
      <c r="A8" s="8" t="s">
        <v>9</v>
      </c>
      <c r="B8" s="9"/>
      <c r="C8" s="5"/>
      <c r="D8" s="4"/>
      <c r="E8" s="4" t="s">
        <v>10</v>
      </c>
      <c r="F8" s="16" t="e">
        <f>"#REF!"*"#REF!"*(60/$B$10)</f>
        <v>#VALUE!</v>
      </c>
    </row>
    <row r="9" spans="1:6" ht="12.75" customHeight="1">
      <c r="A9" s="10" t="s">
        <v>40</v>
      </c>
      <c r="B9" s="11">
        <v>900</v>
      </c>
      <c r="C9" s="5"/>
      <c r="D9" s="4"/>
      <c r="E9" s="4"/>
      <c r="F9" s="16"/>
    </row>
    <row r="10" spans="1:6" ht="12.75" customHeight="1">
      <c r="A10" s="10" t="s">
        <v>41</v>
      </c>
      <c r="B10" s="11">
        <v>60</v>
      </c>
      <c r="C10" s="5"/>
      <c r="D10" s="4"/>
      <c r="E10" s="4" t="s">
        <v>12</v>
      </c>
      <c r="F10" s="16" t="e">
        <f>24*"#REF!"*"#REF!"*"#REF!"</f>
        <v>#VALUE!</v>
      </c>
    </row>
    <row r="11" spans="1:6" ht="12.75" customHeight="1">
      <c r="A11" s="8" t="s">
        <v>42</v>
      </c>
      <c r="B11" s="11"/>
      <c r="C11" s="5"/>
      <c r="D11" s="4"/>
      <c r="E11" s="4"/>
      <c r="F11" s="16"/>
    </row>
    <row r="12" spans="1:6" ht="63.75">
      <c r="A12" s="34" t="s">
        <v>43</v>
      </c>
      <c r="B12" s="33" t="s">
        <v>44</v>
      </c>
      <c r="C12" s="5"/>
      <c r="D12" s="4"/>
      <c r="E12" s="4"/>
      <c r="F12" s="16"/>
    </row>
    <row r="13" spans="1:6" ht="16.5" customHeight="1">
      <c r="A13" s="8" t="s">
        <v>23</v>
      </c>
      <c r="B13" s="9"/>
      <c r="C13" s="5"/>
      <c r="D13" s="4"/>
      <c r="E13" s="4" t="s">
        <v>24</v>
      </c>
      <c r="F13" s="16" t="e">
        <f>SUM(F7:F12)</f>
        <v>#VALUE!</v>
      </c>
    </row>
    <row r="14" spans="1:6" ht="13.5" customHeight="1">
      <c r="A14" s="19" t="s">
        <v>25</v>
      </c>
      <c r="B14" s="20">
        <v>160</v>
      </c>
      <c r="C14" s="5"/>
      <c r="D14" s="4"/>
      <c r="E14" s="21" t="s">
        <v>26</v>
      </c>
      <c r="F14" s="22" t="e">
        <f>F13*$B$38/(1024*1024*1024)</f>
        <v>#VALUE!</v>
      </c>
    </row>
    <row r="15" spans="1:6" ht="13.5" customHeight="1">
      <c r="A15" s="23"/>
      <c r="B15" s="23"/>
      <c r="C15" s="4"/>
      <c r="D15" s="4"/>
      <c r="E15" s="4"/>
      <c r="F15" s="4"/>
    </row>
    <row r="16" spans="1:6" ht="18.75" customHeight="1">
      <c r="A16" s="24" t="s">
        <v>27</v>
      </c>
      <c r="B16" s="25"/>
      <c r="C16" s="26"/>
      <c r="D16" s="4"/>
      <c r="E16" s="4"/>
      <c r="F16" s="4"/>
    </row>
    <row r="17" spans="1:6" ht="16.5" customHeight="1">
      <c r="A17" s="8" t="s">
        <v>45</v>
      </c>
      <c r="B17" s="49" t="str">
        <f>IF(B12="YES","FAIL",IF(B20&gt;=B34,"FAIL",IF(B22&gt;1,"WARNING","PASS")))</f>
        <v>PASS</v>
      </c>
      <c r="C17" s="5"/>
      <c r="D17" s="4"/>
      <c r="E17" s="4"/>
      <c r="F17" s="4"/>
    </row>
    <row r="18" spans="1:6" ht="16.5" customHeight="1" hidden="1">
      <c r="A18" s="8" t="s">
        <v>46</v>
      </c>
      <c r="B18" s="35">
        <f>IF(B14&gt;=90,20,10)</f>
        <v>20</v>
      </c>
      <c r="C18" s="5"/>
      <c r="D18" s="4"/>
      <c r="E18" s="4"/>
      <c r="F18" s="4"/>
    </row>
    <row r="19" spans="1:6" ht="16.5" customHeight="1" hidden="1">
      <c r="A19" s="8" t="s">
        <v>47</v>
      </c>
      <c r="B19" s="36">
        <f>(((B4*63)+(B5*31)+(B6*22))*(B9/B10)*(3600/B9)*24)/1024/1024</f>
        <v>5.12237548828125</v>
      </c>
      <c r="C19" s="5"/>
      <c r="D19" s="4"/>
      <c r="E19" s="4"/>
      <c r="F19" s="4"/>
    </row>
    <row r="20" spans="1:6" ht="16.5" customHeight="1">
      <c r="A20" s="8" t="s">
        <v>48</v>
      </c>
      <c r="B20" s="37">
        <f>B19/(B18-B33)*2</f>
        <v>0.6208939985795454</v>
      </c>
      <c r="C20" s="5"/>
      <c r="D20" s="4"/>
      <c r="E20" s="4"/>
      <c r="F20" s="4"/>
    </row>
    <row r="21" spans="1:6" ht="16.5" customHeight="1" hidden="1">
      <c r="A21" s="8" t="s">
        <v>49</v>
      </c>
      <c r="B21" s="36">
        <f>B19+(B36*((1-B35)*B19))</f>
        <v>13.318176269531248</v>
      </c>
      <c r="C21" s="5"/>
      <c r="D21" s="4"/>
      <c r="E21" s="4"/>
      <c r="F21" s="4"/>
    </row>
    <row r="22" spans="1:6" ht="16.5" customHeight="1">
      <c r="A22" s="8" t="s">
        <v>50</v>
      </c>
      <c r="B22" s="38">
        <f>B21/(B18-B33)</f>
        <v>0.807162198153409</v>
      </c>
      <c r="C22" s="5"/>
      <c r="D22" s="4"/>
      <c r="E22" s="4"/>
      <c r="F22" s="4"/>
    </row>
    <row r="23" spans="1:6" ht="12.75" customHeight="1">
      <c r="A23" s="14"/>
      <c r="B23" s="28"/>
      <c r="C23" s="4"/>
      <c r="D23" s="4"/>
      <c r="E23" s="4"/>
      <c r="F23" s="4"/>
    </row>
    <row r="24" spans="1:6" ht="13.5" customHeight="1" thickBot="1">
      <c r="A24" s="29"/>
      <c r="B24" s="4"/>
      <c r="C24" s="4"/>
      <c r="D24" s="4"/>
      <c r="E24" s="4"/>
      <c r="F24" s="4"/>
    </row>
    <row r="25" spans="1:6" ht="18" customHeight="1">
      <c r="A25" s="44" t="s">
        <v>51</v>
      </c>
      <c r="B25" s="5"/>
      <c r="C25" s="4"/>
      <c r="D25" s="4"/>
      <c r="E25" s="4"/>
      <c r="F25" s="4"/>
    </row>
    <row r="26" spans="1:6" ht="12.75" customHeight="1">
      <c r="A26" s="45"/>
      <c r="B26" s="5"/>
      <c r="C26" s="4"/>
      <c r="D26" s="4"/>
      <c r="E26" s="4"/>
      <c r="F26" s="4"/>
    </row>
    <row r="27" spans="1:6" ht="12.75" customHeight="1">
      <c r="A27" s="45"/>
      <c r="B27" s="5"/>
      <c r="C27" s="4"/>
      <c r="D27" s="4"/>
      <c r="E27" s="4"/>
      <c r="F27" s="4"/>
    </row>
    <row r="28" spans="1:6" ht="29.25" customHeight="1" thickBot="1">
      <c r="A28" s="46"/>
      <c r="B28" s="5"/>
      <c r="C28" s="4"/>
      <c r="D28" s="4"/>
      <c r="E28" s="4"/>
      <c r="F28" s="4"/>
    </row>
    <row r="29" spans="1:6" ht="12.75" customHeight="1" thickBot="1">
      <c r="A29" s="39"/>
      <c r="B29" s="4"/>
      <c r="C29" s="4"/>
      <c r="D29" s="4"/>
      <c r="E29" s="4"/>
      <c r="F29" s="4"/>
    </row>
    <row r="30" spans="1:6" ht="14.25">
      <c r="A30" s="47" t="s">
        <v>52</v>
      </c>
      <c r="B30" s="40"/>
      <c r="C30" s="4"/>
      <c r="D30" s="4"/>
      <c r="E30" s="4"/>
      <c r="F30" s="4"/>
    </row>
    <row r="31" spans="1:6" ht="77.25" customHeight="1">
      <c r="A31" s="47"/>
      <c r="B31" s="40"/>
      <c r="C31" s="4"/>
      <c r="D31" s="4"/>
      <c r="E31" s="4"/>
      <c r="F31" s="4"/>
    </row>
    <row r="32" spans="1:6" ht="12.75" customHeight="1">
      <c r="A32" s="41"/>
      <c r="B32" s="4"/>
      <c r="C32" s="4"/>
      <c r="D32" s="4"/>
      <c r="E32" s="4"/>
      <c r="F32" s="4"/>
    </row>
    <row r="33" spans="1:6" ht="12.75" customHeight="1" hidden="1">
      <c r="A33" s="4" t="s">
        <v>53</v>
      </c>
      <c r="B33" s="4">
        <v>3.5</v>
      </c>
      <c r="C33" s="4"/>
      <c r="D33" s="4"/>
      <c r="E33" s="4"/>
      <c r="F33" s="4"/>
    </row>
    <row r="34" spans="1:6" ht="51" hidden="1">
      <c r="A34" s="42" t="s">
        <v>54</v>
      </c>
      <c r="B34" s="43">
        <v>1</v>
      </c>
      <c r="C34" s="4"/>
      <c r="D34" s="4"/>
      <c r="E34" s="4"/>
      <c r="F34" s="4"/>
    </row>
    <row r="35" spans="1:6" ht="12.75" customHeight="1" hidden="1">
      <c r="A35" s="4" t="s">
        <v>55</v>
      </c>
      <c r="B35" s="43">
        <v>0.8</v>
      </c>
      <c r="C35" s="4"/>
      <c r="D35" s="4"/>
      <c r="E35" s="4"/>
      <c r="F35" s="4"/>
    </row>
    <row r="36" spans="1:6" ht="12.75" customHeight="1" hidden="1">
      <c r="A36" s="4" t="s">
        <v>56</v>
      </c>
      <c r="B36" s="16">
        <v>8</v>
      </c>
      <c r="C36" s="4"/>
      <c r="D36" s="4"/>
      <c r="E36" s="4"/>
      <c r="F36" s="4"/>
    </row>
    <row r="37" spans="1:6" ht="11.25" customHeight="1" hidden="1">
      <c r="A37" s="4"/>
      <c r="B37" s="4"/>
      <c r="C37" s="4"/>
      <c r="D37" s="4"/>
      <c r="E37" s="4"/>
      <c r="F37" s="4"/>
    </row>
    <row r="38" spans="1:6" ht="11.25" customHeight="1" hidden="1">
      <c r="A38" s="4" t="s">
        <v>34</v>
      </c>
      <c r="B38" s="4">
        <v>605</v>
      </c>
      <c r="C38" s="4"/>
      <c r="D38" s="4"/>
      <c r="E38" s="4"/>
      <c r="F38" s="4"/>
    </row>
    <row r="39" spans="1:6" ht="15.75" customHeight="1" hidden="1">
      <c r="A39" s="4" t="s">
        <v>35</v>
      </c>
      <c r="B39" s="4">
        <f>17+(0.4*(B14-80))</f>
        <v>49</v>
      </c>
      <c r="C39" s="4"/>
      <c r="D39" s="4"/>
      <c r="E39" s="4"/>
      <c r="F39" s="4"/>
    </row>
  </sheetData>
  <sheetProtection/>
  <mergeCells count="2">
    <mergeCell ref="A25:A28"/>
    <mergeCell ref="A30:A31"/>
  </mergeCells>
  <conditionalFormatting sqref="B17">
    <cfRule type="cellIs" priority="1" dxfId="66" operator="equal" stopIfTrue="1">
      <formula>"WARNING"</formula>
    </cfRule>
    <cfRule type="cellIs" priority="4" dxfId="64" operator="equal" stopIfTrue="1">
      <formula>"FAIL"</formula>
    </cfRule>
    <cfRule type="cellIs" priority="5" dxfId="65" operator="equal" stopIfTrue="1">
      <formula>"PASS"</formula>
    </cfRule>
  </conditionalFormatting>
  <conditionalFormatting sqref="B20:B22">
    <cfRule type="cellIs" priority="2" dxfId="1" operator="lessThanOrEqual" stopIfTrue="1">
      <formula>1</formula>
    </cfRule>
    <cfRule type="cellIs" priority="3" dxfId="0" operator="greaterThan" stopIfTrue="1">
      <formula>1</formula>
    </cfRule>
  </conditionalFormatting>
  <printOptions/>
  <pageMargins left="0.75" right="0.75" top="1" bottom="1" header="0.5" footer="0.5"/>
  <pageSetup firstPageNumber="1" useFirstPageNumber="1" orientation="landscape" paperSize="9"/>
  <headerFooter alignWithMargins="0">
    <oddHeader>&amp;C&amp;"Arial,Regular"&amp;10Power IQ Data Store Tool</oddHeader>
    <oddFooter>&amp;L&amp;"Arial,Regular"&amp;10Guus Bosman
Page &amp;P
&amp;D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Power IQ Data Store Tool</dc:title>
  <dc:subject/>
  <dc:creator/>
  <cp:keywords/>
  <dc:description/>
  <cp:lastModifiedBy>Jason Sylvia</cp:lastModifiedBy>
  <dcterms:modified xsi:type="dcterms:W3CDTF">2012-11-16T22:32:03Z</dcterms:modified>
  <cp:category/>
  <cp:version/>
  <cp:contentType/>
  <cp:contentStatus/>
</cp:coreProperties>
</file>